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guirre\Documents\"/>
    </mc:Choice>
  </mc:AlternateContent>
  <bookViews>
    <workbookView xWindow="0" yWindow="0" windowWidth="28800" windowHeight="11835"/>
  </bookViews>
  <sheets>
    <sheet name="iNVER. FRA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4" i="2" l="1"/>
  <c r="P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Q45" i="2"/>
  <c r="R41" i="2" s="1"/>
  <c r="P45" i="2"/>
  <c r="O45" i="2"/>
  <c r="R43" i="2"/>
  <c r="R42" i="2"/>
  <c r="R40" i="2"/>
  <c r="F40" i="2"/>
  <c r="E40" i="2"/>
  <c r="D40" i="2"/>
  <c r="C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F26" i="2"/>
  <c r="E26" i="2"/>
  <c r="D26" i="2"/>
  <c r="C26" i="2"/>
  <c r="P22" i="2"/>
  <c r="O22" i="2"/>
  <c r="Q21" i="2"/>
  <c r="R21" i="2" s="1"/>
  <c r="Q20" i="2"/>
  <c r="R20" i="2" s="1"/>
  <c r="Q19" i="2"/>
  <c r="Q18" i="2"/>
  <c r="Q17" i="2"/>
  <c r="Q16" i="2"/>
  <c r="Q15" i="2"/>
  <c r="L15" i="2"/>
  <c r="K15" i="2"/>
  <c r="J15" i="2"/>
  <c r="I15" i="2"/>
  <c r="Q14" i="2"/>
  <c r="I14" i="2"/>
  <c r="I16" i="2" s="1"/>
  <c r="F14" i="2"/>
  <c r="E14" i="2"/>
  <c r="C14" i="2"/>
  <c r="Q13" i="2"/>
  <c r="R13" i="2" s="1"/>
  <c r="Q12" i="2"/>
  <c r="R12" i="2" s="1"/>
  <c r="Q11" i="2"/>
  <c r="Q10" i="2"/>
  <c r="Q9" i="2"/>
  <c r="D9" i="2"/>
  <c r="Q8" i="2"/>
  <c r="Q7" i="2"/>
  <c r="Q6" i="2"/>
  <c r="L6" i="2"/>
  <c r="L14" i="2" s="1"/>
  <c r="L16" i="2" s="1"/>
  <c r="K6" i="2"/>
  <c r="K14" i="2" s="1"/>
  <c r="K16" i="2" s="1"/>
  <c r="J6" i="2"/>
  <c r="J14" i="2" s="1"/>
  <c r="J16" i="2" s="1"/>
  <c r="I6" i="2"/>
  <c r="D6" i="2"/>
  <c r="D14" i="2" s="1"/>
  <c r="Q5" i="2"/>
  <c r="Q4" i="2"/>
  <c r="Q22" i="2" s="1"/>
  <c r="R7" i="2" l="1"/>
  <c r="R6" i="2"/>
  <c r="R17" i="2"/>
  <c r="R15" i="2"/>
  <c r="R8" i="2"/>
  <c r="R22" i="2"/>
  <c r="R19" i="2"/>
  <c r="R11" i="2"/>
  <c r="R5" i="2"/>
  <c r="R16" i="2"/>
  <c r="R10" i="2"/>
  <c r="R14" i="2"/>
  <c r="R18" i="2"/>
  <c r="R9" i="2"/>
  <c r="R44" i="2"/>
  <c r="R4" i="2"/>
  <c r="R45" i="2"/>
</calcChain>
</file>

<file path=xl/sharedStrings.xml><?xml version="1.0" encoding="utf-8"?>
<sst xmlns="http://schemas.openxmlformats.org/spreadsheetml/2006/main" count="134" uniqueCount="78">
  <si>
    <t>SECTORES</t>
  </si>
  <si>
    <t>HACIENDA</t>
  </si>
  <si>
    <t>SALUD</t>
  </si>
  <si>
    <t>HÁBITAT</t>
  </si>
  <si>
    <t>MOVILIDAD</t>
  </si>
  <si>
    <t>EDUCACIÓN</t>
  </si>
  <si>
    <t>GOBIERNO, SEGURIDAD Y CONV.</t>
  </si>
  <si>
    <t>CULTUTA, RECREACIÓN Y DEP.</t>
  </si>
  <si>
    <t>DES. ECONOMICO, INDUST. Y TUR.</t>
  </si>
  <si>
    <t>INTEGRACIÓN SOCIAL</t>
  </si>
  <si>
    <t>AMBIENTE</t>
  </si>
  <si>
    <t>TOTAL SECTORES</t>
  </si>
  <si>
    <t>Cuentas de ahorro</t>
  </si>
  <si>
    <t>Cuentas corrientes</t>
  </si>
  <si>
    <t>Total tesorería</t>
  </si>
  <si>
    <t>RECURSOS DE TESORERÍA DISTRITO</t>
  </si>
  <si>
    <t>Entidad financiera</t>
  </si>
  <si>
    <t>Ahorros</t>
  </si>
  <si>
    <t>Corriente</t>
  </si>
  <si>
    <t>Total</t>
  </si>
  <si>
    <t>Banco Davivienda</t>
  </si>
  <si>
    <t>Banco de Occidente</t>
  </si>
  <si>
    <t>Banco de Bogotá</t>
  </si>
  <si>
    <t>Helm Bank</t>
  </si>
  <si>
    <t>Bancolombia</t>
  </si>
  <si>
    <t>Banco GNB Sudameris</t>
  </si>
  <si>
    <t>Banco Popular</t>
  </si>
  <si>
    <t>BBVA Colombia</t>
  </si>
  <si>
    <t>BCSC</t>
  </si>
  <si>
    <t>Colpatria Red Multibanca</t>
  </si>
  <si>
    <t>AV Villas</t>
  </si>
  <si>
    <t>Citibank</t>
  </si>
  <si>
    <t>Banco Santander</t>
  </si>
  <si>
    <t>Otra entidad nacional</t>
  </si>
  <si>
    <t>Banagrario</t>
  </si>
  <si>
    <t>Banco Pichincha</t>
  </si>
  <si>
    <t>Davivienda, Miami Int. Bank Branch</t>
  </si>
  <si>
    <t>Otra entidad internacional</t>
  </si>
  <si>
    <t xml:space="preserve">T O T A L </t>
  </si>
  <si>
    <t>Davivienda Miami Int. Bank B.</t>
  </si>
  <si>
    <t>RECURSOS DE TESORERÍA DEL DISTRITO POR SECTORES</t>
  </si>
  <si>
    <t>H a c i e n d a</t>
  </si>
  <si>
    <t>H á b i t a t</t>
  </si>
  <si>
    <t>M o v i l i d a d</t>
  </si>
  <si>
    <t>Cultura, Recreación y Deporte</t>
  </si>
  <si>
    <t>S a l u d</t>
  </si>
  <si>
    <t>E d u c a c i ó n</t>
  </si>
  <si>
    <t>Gobierno, Seguridad y Convivencia</t>
  </si>
  <si>
    <t>Total sectores</t>
  </si>
  <si>
    <t>Desarrollo Económico, Ind. y Tur.</t>
  </si>
  <si>
    <t>Integración Social</t>
  </si>
  <si>
    <t>A m b i e n t e</t>
  </si>
  <si>
    <t>Valor</t>
  </si>
  <si>
    <t>Inversiones financieras</t>
  </si>
  <si>
    <t>TOTAL</t>
  </si>
  <si>
    <t>Tesorería</t>
  </si>
  <si>
    <r>
      <t>SDH -INVERSIÓN EN TÍTULOS VALORES a 31-12-2014</t>
    </r>
    <r>
      <rPr>
        <b/>
        <sz val="10"/>
        <color theme="1"/>
        <rFont val="Calibri"/>
        <family val="2"/>
        <scheme val="minor"/>
      </rPr>
      <t xml:space="preserve"> </t>
    </r>
  </si>
  <si>
    <t>Entidad</t>
  </si>
  <si>
    <t>Clase título</t>
  </si>
  <si>
    <t>Cantidad</t>
  </si>
  <si>
    <t>Particip.</t>
  </si>
  <si>
    <t>CDT´s</t>
  </si>
  <si>
    <t>Bancoldex</t>
  </si>
  <si>
    <t>Findeter</t>
  </si>
  <si>
    <t>Banco Falabella</t>
  </si>
  <si>
    <t>Finandina</t>
  </si>
  <si>
    <t>Times deposit</t>
  </si>
  <si>
    <t>Sin ETB, EEB, Term. de Trans., ni Aguas Bogotá</t>
  </si>
  <si>
    <t>TESORERÍA SDH</t>
  </si>
  <si>
    <t>Part.</t>
  </si>
  <si>
    <t>INVERSIONES SDH</t>
  </si>
  <si>
    <t>TESORERÍA E INVERSIONES SDH</t>
  </si>
  <si>
    <t>INVERSIONES DEL DISTRITO POR SECTORES</t>
  </si>
  <si>
    <t>Tesorería e inversiones f/as</t>
  </si>
  <si>
    <r>
      <t>SDH -RECURSOS EN TESORERÍA a 31-12-2014</t>
    </r>
    <r>
      <rPr>
        <b/>
        <sz val="10"/>
        <color theme="1"/>
        <rFont val="Calibri"/>
        <family val="2"/>
        <scheme val="minor"/>
      </rPr>
      <t xml:space="preserve"> </t>
    </r>
  </si>
  <si>
    <t>En millones de $</t>
  </si>
  <si>
    <t>TESORERÍA E INVERSIONES DEL DISTRITO POR SECTORES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</si>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</sst>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0.0%"/>
    <numFmt numFmtId="166" formatCode="#,##0.0"/>
    <numFmt numFmtId="168" formatCode="_-&quot;$&quot;* #,##0.0_-;\-&quot;$&quot;* #,##0.0_-;_-&quot;$&quot;* &quot;-&quot;??_-;_-@_-"/>
    <numFmt numFmtId="169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4" xfId="0" applyFont="1" applyBorder="1"/>
    <xf numFmtId="164" fontId="5" fillId="0" borderId="5" xfId="1" applyNumberFormat="1" applyFont="1" applyBorder="1"/>
    <xf numFmtId="164" fontId="5" fillId="0" borderId="6" xfId="1" applyNumberFormat="1" applyFont="1" applyBorder="1"/>
    <xf numFmtId="164" fontId="0" fillId="0" borderId="0" xfId="0" applyNumberFormat="1"/>
    <xf numFmtId="164" fontId="5" fillId="0" borderId="8" xfId="1" applyNumberFormat="1" applyFont="1" applyBorder="1"/>
    <xf numFmtId="164" fontId="5" fillId="0" borderId="9" xfId="1" applyNumberFormat="1" applyFont="1" applyBorder="1"/>
    <xf numFmtId="0" fontId="0" fillId="4" borderId="0" xfId="0" applyFill="1"/>
    <xf numFmtId="0" fontId="0" fillId="2" borderId="1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164" fontId="5" fillId="0" borderId="5" xfId="0" applyNumberFormat="1" applyFont="1" applyBorder="1"/>
    <xf numFmtId="0" fontId="5" fillId="0" borderId="7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4" fillId="2" borderId="1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0" fontId="5" fillId="0" borderId="4" xfId="0" applyFont="1" applyBorder="1" applyAlignment="1">
      <alignment horizontal="left"/>
    </xf>
    <xf numFmtId="164" fontId="5" fillId="6" borderId="8" xfId="0" applyNumberFormat="1" applyFont="1" applyFill="1" applyBorder="1"/>
    <xf numFmtId="0" fontId="5" fillId="6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5" fillId="7" borderId="5" xfId="1" applyNumberFormat="1" applyFont="1" applyFill="1" applyBorder="1"/>
    <xf numFmtId="0" fontId="2" fillId="2" borderId="12" xfId="0" applyFont="1" applyFill="1" applyBorder="1" applyAlignment="1">
      <alignment horizontal="center"/>
    </xf>
    <xf numFmtId="0" fontId="5" fillId="7" borderId="4" xfId="0" applyFont="1" applyFill="1" applyBorder="1"/>
    <xf numFmtId="164" fontId="5" fillId="7" borderId="6" xfId="1" applyNumberFormat="1" applyFont="1" applyFill="1" applyBorder="1"/>
    <xf numFmtId="0" fontId="5" fillId="7" borderId="7" xfId="0" applyFont="1" applyFill="1" applyBorder="1" applyAlignment="1">
      <alignment horizontal="center"/>
    </xf>
    <xf numFmtId="164" fontId="5" fillId="7" borderId="8" xfId="1" applyNumberFormat="1" applyFont="1" applyFill="1" applyBorder="1"/>
    <xf numFmtId="164" fontId="5" fillId="7" borderId="9" xfId="1" applyNumberFormat="1" applyFont="1" applyFill="1" applyBorder="1"/>
    <xf numFmtId="0" fontId="5" fillId="2" borderId="1" xfId="0" applyFont="1" applyFill="1" applyBorder="1" applyAlignment="1">
      <alignment horizontal="center"/>
    </xf>
    <xf numFmtId="164" fontId="0" fillId="0" borderId="5" xfId="1" applyNumberFormat="1" applyFont="1" applyBorder="1"/>
    <xf numFmtId="164" fontId="0" fillId="0" borderId="0" xfId="1" applyNumberFormat="1" applyFont="1"/>
    <xf numFmtId="0" fontId="0" fillId="0" borderId="4" xfId="0" applyBorder="1"/>
    <xf numFmtId="164" fontId="0" fillId="0" borderId="5" xfId="1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6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1" fillId="0" borderId="8" xfId="1" applyNumberFormat="1" applyFont="1" applyBorder="1" applyAlignment="1">
      <alignment horizontal="center"/>
    </xf>
    <xf numFmtId="164" fontId="0" fillId="0" borderId="8" xfId="0" applyNumberFormat="1" applyFont="1" applyBorder="1"/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4" borderId="0" xfId="0" applyFont="1" applyFill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0" borderId="6" xfId="3" applyNumberFormat="1" applyFont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7" xfId="0" applyFont="1" applyFill="1" applyBorder="1"/>
    <xf numFmtId="166" fontId="5" fillId="7" borderId="9" xfId="0" applyNumberFormat="1" applyFont="1" applyFill="1" applyBorder="1"/>
    <xf numFmtId="164" fontId="0" fillId="0" borderId="6" xfId="0" applyNumberForma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0" fontId="3" fillId="0" borderId="4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9" fontId="0" fillId="0" borderId="8" xfId="0" applyNumberFormat="1" applyBorder="1"/>
    <xf numFmtId="169" fontId="0" fillId="0" borderId="9" xfId="0" applyNumberFormat="1" applyBorder="1"/>
    <xf numFmtId="165" fontId="5" fillId="0" borderId="9" xfId="3" applyNumberFormat="1" applyFont="1" applyBorder="1"/>
    <xf numFmtId="0" fontId="2" fillId="2" borderId="1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168" fontId="1" fillId="2" borderId="14" xfId="2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6" fillId="2" borderId="6" xfId="2" applyNumberFormat="1" applyFont="1" applyFill="1" applyBorder="1" applyAlignment="1">
      <alignment vertical="center"/>
    </xf>
    <xf numFmtId="168" fontId="1" fillId="2" borderId="18" xfId="2" applyNumberFormat="1" applyFont="1" applyFill="1" applyBorder="1" applyAlignment="1">
      <alignment horizontal="center" vertical="center"/>
    </xf>
    <xf numFmtId="168" fontId="1" fillId="2" borderId="5" xfId="2" applyNumberFormat="1" applyFont="1" applyFill="1" applyBorder="1" applyAlignment="1">
      <alignment horizontal="center"/>
    </xf>
    <xf numFmtId="168" fontId="8" fillId="2" borderId="6" xfId="2" applyNumberFormat="1" applyFont="1" applyFill="1" applyBorder="1" applyAlignment="1">
      <alignment horizontal="center" vertical="center"/>
    </xf>
    <xf numFmtId="168" fontId="0" fillId="0" borderId="4" xfId="2" applyNumberFormat="1" applyFont="1" applyBorder="1"/>
    <xf numFmtId="165" fontId="0" fillId="0" borderId="6" xfId="3" applyNumberFormat="1" applyFont="1" applyBorder="1"/>
    <xf numFmtId="169" fontId="0" fillId="0" borderId="0" xfId="0" applyNumberFormat="1"/>
    <xf numFmtId="168" fontId="2" fillId="0" borderId="7" xfId="2" applyNumberFormat="1" applyFont="1" applyBorder="1" applyAlignment="1">
      <alignment horizontal="center"/>
    </xf>
    <xf numFmtId="164" fontId="2" fillId="0" borderId="8" xfId="1" applyNumberFormat="1" applyFont="1" applyBorder="1"/>
    <xf numFmtId="165" fontId="2" fillId="0" borderId="9" xfId="3" applyNumberFormat="1" applyFont="1" applyBorder="1"/>
    <xf numFmtId="168" fontId="2" fillId="2" borderId="4" xfId="2" applyNumberFormat="1" applyFont="1" applyFill="1" applyBorder="1" applyAlignment="1">
      <alignment horizontal="center" vertical="center"/>
    </xf>
    <xf numFmtId="168" fontId="2" fillId="2" borderId="5" xfId="2" applyNumberFormat="1" applyFont="1" applyFill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5" fontId="0" fillId="0" borderId="9" xfId="3" applyNumberFormat="1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4"/>
  <sheetViews>
    <sheetView tabSelected="1" topLeftCell="C1" zoomScale="110" zoomScaleNormal="110" workbookViewId="0">
      <selection activeCell="I24" sqref="I24"/>
    </sheetView>
  </sheetViews>
  <sheetFormatPr baseColWidth="10" defaultRowHeight="15" x14ac:dyDescent="0.25"/>
  <cols>
    <col min="1" max="1" width="5.85546875" customWidth="1"/>
    <col min="2" max="2" width="28.5703125" customWidth="1"/>
    <col min="3" max="6" width="14.28515625" customWidth="1"/>
    <col min="7" max="7" width="6.5703125" customWidth="1"/>
    <col min="8" max="8" width="20.7109375" customWidth="1"/>
    <col min="9" max="9" width="12.42578125" customWidth="1"/>
    <col min="10" max="11" width="12.85546875" customWidth="1"/>
    <col min="12" max="12" width="13.140625" customWidth="1"/>
    <col min="15" max="15" width="12.28515625" customWidth="1"/>
    <col min="17" max="17" width="12.7109375" customWidth="1"/>
  </cols>
  <sheetData>
    <row r="2" spans="2:18" ht="15.75" thickBot="1" x14ac:dyDescent="0.3">
      <c r="B2" s="44" t="s">
        <v>40</v>
      </c>
      <c r="C2" s="45"/>
      <c r="D2" s="46" t="s">
        <v>67</v>
      </c>
      <c r="E2" s="7"/>
      <c r="F2" s="7"/>
      <c r="H2" s="47" t="s">
        <v>68</v>
      </c>
      <c r="I2" s="48"/>
      <c r="J2" s="48"/>
      <c r="K2" s="48"/>
      <c r="L2" s="48"/>
      <c r="N2" s="47" t="s">
        <v>15</v>
      </c>
      <c r="O2" s="48"/>
      <c r="P2" s="48"/>
      <c r="Q2" s="48"/>
      <c r="R2" s="48"/>
    </row>
    <row r="3" spans="2:18" ht="15.75" customHeight="1" x14ac:dyDescent="0.25">
      <c r="B3" s="8" t="s">
        <v>0</v>
      </c>
      <c r="C3" s="9">
        <v>2011</v>
      </c>
      <c r="D3" s="9">
        <v>2012</v>
      </c>
      <c r="E3" s="9">
        <v>2013</v>
      </c>
      <c r="F3" s="10">
        <v>2014</v>
      </c>
      <c r="H3" s="15"/>
      <c r="I3" s="16">
        <v>2011</v>
      </c>
      <c r="J3" s="16">
        <v>2012</v>
      </c>
      <c r="K3" s="16">
        <v>2013</v>
      </c>
      <c r="L3" s="17">
        <v>2014</v>
      </c>
      <c r="N3" s="49" t="s">
        <v>16</v>
      </c>
      <c r="O3" s="50" t="s">
        <v>17</v>
      </c>
      <c r="P3" s="50" t="s">
        <v>18</v>
      </c>
      <c r="Q3" s="50" t="s">
        <v>19</v>
      </c>
      <c r="R3" s="51" t="s">
        <v>69</v>
      </c>
    </row>
    <row r="4" spans="2:18" x14ac:dyDescent="0.25">
      <c r="B4" s="1" t="s">
        <v>1</v>
      </c>
      <c r="C4" s="2">
        <v>888459.10900000005</v>
      </c>
      <c r="D4" s="2">
        <v>1447356.6</v>
      </c>
      <c r="E4" s="2">
        <v>1704032.68</v>
      </c>
      <c r="F4" s="28">
        <v>1367280.8</v>
      </c>
      <c r="H4" s="18" t="s">
        <v>12</v>
      </c>
      <c r="I4" s="2">
        <v>647775.27</v>
      </c>
      <c r="J4" s="2">
        <v>1208743.18</v>
      </c>
      <c r="K4" s="2">
        <v>1414778.8</v>
      </c>
      <c r="L4" s="3">
        <v>984323.26</v>
      </c>
      <c r="N4" s="20" t="s">
        <v>20</v>
      </c>
      <c r="O4" s="11">
        <v>566473.59369944304</v>
      </c>
      <c r="P4" s="11">
        <v>292681.67453591002</v>
      </c>
      <c r="Q4" s="11">
        <f>+O4+P4</f>
        <v>859155.26823535305</v>
      </c>
      <c r="R4" s="52">
        <f>+Q4/$Q$22</f>
        <v>0.22015281298350825</v>
      </c>
    </row>
    <row r="5" spans="2:18" x14ac:dyDescent="0.25">
      <c r="B5" s="1" t="s">
        <v>2</v>
      </c>
      <c r="C5" s="2">
        <v>906504.60199999996</v>
      </c>
      <c r="D5" s="2">
        <v>1077958</v>
      </c>
      <c r="E5" s="11">
        <v>1050513.28</v>
      </c>
      <c r="F5" s="28">
        <v>963071.62</v>
      </c>
      <c r="H5" s="18" t="s">
        <v>13</v>
      </c>
      <c r="I5" s="2">
        <v>229167.73</v>
      </c>
      <c r="J5" s="2">
        <v>211257.03</v>
      </c>
      <c r="K5" s="11">
        <v>266495.46000000002</v>
      </c>
      <c r="L5" s="3">
        <v>357705.58</v>
      </c>
      <c r="N5" s="20" t="s">
        <v>21</v>
      </c>
      <c r="O5" s="11">
        <v>654831.83123711008</v>
      </c>
      <c r="P5" s="11">
        <v>42789.745488761997</v>
      </c>
      <c r="Q5" s="11">
        <f t="shared" ref="Q5:Q21" si="0">+O5+P5</f>
        <v>697621.57672587212</v>
      </c>
      <c r="R5" s="52">
        <f t="shared" ref="R5:R22" si="1">+Q5/$Q$22</f>
        <v>0.17876088082383632</v>
      </c>
    </row>
    <row r="6" spans="2:18" ht="15.75" thickBot="1" x14ac:dyDescent="0.3">
      <c r="B6" s="1" t="s">
        <v>3</v>
      </c>
      <c r="C6" s="2">
        <v>178472.95</v>
      </c>
      <c r="D6" s="2">
        <f>773608.9-526977.05</f>
        <v>246631.84999999998</v>
      </c>
      <c r="E6" s="2">
        <v>280709.26</v>
      </c>
      <c r="F6" s="28">
        <v>669130.19999999995</v>
      </c>
      <c r="H6" s="19" t="s">
        <v>14</v>
      </c>
      <c r="I6" s="5">
        <f>+I4+I5</f>
        <v>876943</v>
      </c>
      <c r="J6" s="5">
        <f t="shared" ref="J6:L6" si="2">+J4+J5</f>
        <v>1420000.21</v>
      </c>
      <c r="K6" s="5">
        <f t="shared" si="2"/>
        <v>1681274.26</v>
      </c>
      <c r="L6" s="6">
        <f t="shared" si="2"/>
        <v>1342028.8400000001</v>
      </c>
      <c r="N6" s="20" t="s">
        <v>22</v>
      </c>
      <c r="O6" s="11">
        <v>615630.83376704995</v>
      </c>
      <c r="P6" s="11">
        <v>31044.589375077001</v>
      </c>
      <c r="Q6" s="11">
        <f t="shared" si="0"/>
        <v>646675.42314212699</v>
      </c>
      <c r="R6" s="52">
        <f t="shared" si="1"/>
        <v>0.1657062684192728</v>
      </c>
    </row>
    <row r="7" spans="2:18" x14ac:dyDescent="0.25">
      <c r="B7" s="1" t="s">
        <v>4</v>
      </c>
      <c r="C7" s="2">
        <v>368645.63</v>
      </c>
      <c r="D7" s="2">
        <v>629272.4</v>
      </c>
      <c r="E7" s="2">
        <v>528534.73</v>
      </c>
      <c r="F7" s="28">
        <v>595915.4</v>
      </c>
      <c r="N7" s="20" t="s">
        <v>23</v>
      </c>
      <c r="O7" s="11">
        <v>300583.55611275701</v>
      </c>
      <c r="P7" s="11">
        <v>10143.68587496</v>
      </c>
      <c r="Q7" s="11">
        <f t="shared" si="0"/>
        <v>310727.24198771699</v>
      </c>
      <c r="R7" s="52">
        <f t="shared" si="1"/>
        <v>7.9621785401732453E-2</v>
      </c>
    </row>
    <row r="8" spans="2:18" ht="15.75" thickBot="1" x14ac:dyDescent="0.3">
      <c r="B8" s="1" t="s">
        <v>5</v>
      </c>
      <c r="C8" s="2">
        <v>150565.01999999999</v>
      </c>
      <c r="D8" s="2">
        <v>193105.4</v>
      </c>
      <c r="E8" s="2">
        <v>193355.12</v>
      </c>
      <c r="F8" s="28">
        <v>220007.39</v>
      </c>
      <c r="H8" s="53" t="s">
        <v>70</v>
      </c>
      <c r="I8" s="54"/>
      <c r="J8" s="54"/>
      <c r="K8" s="54"/>
      <c r="L8" s="54"/>
      <c r="N8" s="20" t="s">
        <v>24</v>
      </c>
      <c r="O8" s="11">
        <v>246628.98705140399</v>
      </c>
      <c r="P8" s="11">
        <v>7828.7967399499994</v>
      </c>
      <c r="Q8" s="11">
        <f t="shared" si="0"/>
        <v>254457.78379135398</v>
      </c>
      <c r="R8" s="52">
        <f t="shared" si="1"/>
        <v>6.5203111659055998E-2</v>
      </c>
    </row>
    <row r="9" spans="2:18" x14ac:dyDescent="0.25">
      <c r="B9" s="1" t="s">
        <v>6</v>
      </c>
      <c r="C9" s="2">
        <v>95066.714999999997</v>
      </c>
      <c r="D9" s="2">
        <f>42805.48-1853.24</f>
        <v>40952.240000000005</v>
      </c>
      <c r="E9" s="2">
        <v>39961.32</v>
      </c>
      <c r="F9" s="28">
        <v>26722.66</v>
      </c>
      <c r="H9" s="15"/>
      <c r="I9" s="16">
        <v>2011</v>
      </c>
      <c r="J9" s="16">
        <v>2012</v>
      </c>
      <c r="K9" s="16">
        <v>2013</v>
      </c>
      <c r="L9" s="17">
        <v>2014</v>
      </c>
      <c r="N9" s="20" t="s">
        <v>25</v>
      </c>
      <c r="O9" s="11">
        <v>226870.12610815003</v>
      </c>
      <c r="P9" s="11">
        <v>20787.454237000002</v>
      </c>
      <c r="Q9" s="11">
        <f t="shared" si="0"/>
        <v>247657.58034515003</v>
      </c>
      <c r="R9" s="52">
        <f t="shared" si="1"/>
        <v>6.3460604835328019E-2</v>
      </c>
    </row>
    <row r="10" spans="2:18" ht="15.75" thickBot="1" x14ac:dyDescent="0.3">
      <c r="B10" s="1" t="s">
        <v>7</v>
      </c>
      <c r="C10" s="2">
        <v>34956.343999999997</v>
      </c>
      <c r="D10" s="2">
        <v>24119.84</v>
      </c>
      <c r="E10" s="2">
        <v>32312.69</v>
      </c>
      <c r="F10" s="28">
        <v>30499.200000000001</v>
      </c>
      <c r="H10" s="55" t="s">
        <v>53</v>
      </c>
      <c r="I10" s="5">
        <v>1638449.88</v>
      </c>
      <c r="J10" s="5">
        <v>1698413.26</v>
      </c>
      <c r="K10" s="5">
        <v>2346798.7000000002</v>
      </c>
      <c r="L10" s="6">
        <v>2584186.7000000002</v>
      </c>
      <c r="N10" s="20" t="s">
        <v>26</v>
      </c>
      <c r="O10" s="11">
        <v>215447.15735019703</v>
      </c>
      <c r="P10" s="11">
        <v>9771.2404569699993</v>
      </c>
      <c r="Q10" s="11">
        <f t="shared" si="0"/>
        <v>225218.39780716703</v>
      </c>
      <c r="R10" s="52">
        <f t="shared" si="1"/>
        <v>5.7710713820943726E-2</v>
      </c>
    </row>
    <row r="11" spans="2:18" x14ac:dyDescent="0.25">
      <c r="B11" s="1" t="s">
        <v>8</v>
      </c>
      <c r="C11" s="2">
        <v>14736.263000000001</v>
      </c>
      <c r="D11" s="2">
        <v>12380.02</v>
      </c>
      <c r="E11" s="2">
        <v>17977.580000000002</v>
      </c>
      <c r="F11" s="28">
        <v>14680.87</v>
      </c>
      <c r="N11" s="20" t="s">
        <v>27</v>
      </c>
      <c r="O11" s="11">
        <v>131352.006007391</v>
      </c>
      <c r="P11" s="11">
        <v>15504.896622261</v>
      </c>
      <c r="Q11" s="11">
        <f t="shared" si="0"/>
        <v>146856.902629652</v>
      </c>
      <c r="R11" s="52">
        <f t="shared" si="1"/>
        <v>3.7631102799810176E-2</v>
      </c>
    </row>
    <row r="12" spans="2:18" ht="15.75" thickBot="1" x14ac:dyDescent="0.3">
      <c r="B12" s="1" t="s">
        <v>9</v>
      </c>
      <c r="C12" s="2">
        <v>4975.5020000000004</v>
      </c>
      <c r="D12" s="2">
        <v>6395.12</v>
      </c>
      <c r="E12" s="2">
        <v>7821.06</v>
      </c>
      <c r="F12" s="28">
        <v>8548.7000000000007</v>
      </c>
      <c r="H12" s="53" t="s">
        <v>71</v>
      </c>
      <c r="I12" s="54"/>
      <c r="J12" s="54"/>
      <c r="K12" s="54"/>
      <c r="L12" s="54"/>
      <c r="N12" s="20" t="s">
        <v>28</v>
      </c>
      <c r="O12" s="11">
        <v>18518.479881430001</v>
      </c>
      <c r="P12" s="11">
        <v>121802.17446412801</v>
      </c>
      <c r="Q12" s="11">
        <f t="shared" si="0"/>
        <v>140320.65434555802</v>
      </c>
      <c r="R12" s="52">
        <f t="shared" si="1"/>
        <v>3.5956232727654913E-2</v>
      </c>
    </row>
    <row r="13" spans="2:18" x14ac:dyDescent="0.25">
      <c r="B13" s="1" t="s">
        <v>10</v>
      </c>
      <c r="C13" s="2">
        <v>1808.1</v>
      </c>
      <c r="D13" s="2">
        <v>2659.42</v>
      </c>
      <c r="E13" s="2">
        <v>3648.91</v>
      </c>
      <c r="F13" s="28">
        <v>6775.22</v>
      </c>
      <c r="H13" s="15"/>
      <c r="I13" s="16">
        <v>2011</v>
      </c>
      <c r="J13" s="16">
        <v>2012</v>
      </c>
      <c r="K13" s="16">
        <v>2013</v>
      </c>
      <c r="L13" s="17">
        <v>2014</v>
      </c>
      <c r="N13" s="20" t="s">
        <v>29</v>
      </c>
      <c r="O13" s="11">
        <v>91988.522111440005</v>
      </c>
      <c r="P13" s="11">
        <v>22655.626989509998</v>
      </c>
      <c r="Q13" s="11">
        <f t="shared" si="0"/>
        <v>114644.14910095</v>
      </c>
      <c r="R13" s="52">
        <f t="shared" si="1"/>
        <v>2.93767993397917E-2</v>
      </c>
    </row>
    <row r="14" spans="2:18" ht="15.75" thickBot="1" x14ac:dyDescent="0.3">
      <c r="B14" s="12" t="s">
        <v>11</v>
      </c>
      <c r="C14" s="13">
        <f>SUM(C4:C13)</f>
        <v>2644190.2349999999</v>
      </c>
      <c r="D14" s="13">
        <f t="shared" ref="D14:F14" si="3">SUM(D4:D13)</f>
        <v>3680830.89</v>
      </c>
      <c r="E14" s="13">
        <f t="shared" si="3"/>
        <v>3858866.63</v>
      </c>
      <c r="F14" s="56">
        <f t="shared" si="3"/>
        <v>3902632.060000001</v>
      </c>
      <c r="H14" s="18" t="s">
        <v>55</v>
      </c>
      <c r="I14" s="38">
        <f>+I6</f>
        <v>876943</v>
      </c>
      <c r="J14" s="38">
        <f t="shared" ref="J14:L14" si="4">+J6</f>
        <v>1420000.21</v>
      </c>
      <c r="K14" s="38">
        <f t="shared" si="4"/>
        <v>1681274.26</v>
      </c>
      <c r="L14" s="57">
        <f t="shared" si="4"/>
        <v>1342028.8400000001</v>
      </c>
      <c r="N14" s="20" t="s">
        <v>30</v>
      </c>
      <c r="O14" s="11">
        <v>94450.561520699994</v>
      </c>
      <c r="P14" s="11">
        <v>7369.3802594999997</v>
      </c>
      <c r="Q14" s="11">
        <f t="shared" si="0"/>
        <v>101819.9417802</v>
      </c>
      <c r="R14" s="52">
        <f t="shared" si="1"/>
        <v>2.6090681660800277E-2</v>
      </c>
    </row>
    <row r="15" spans="2:18" x14ac:dyDescent="0.25">
      <c r="B15" s="58"/>
      <c r="C15" s="59"/>
      <c r="D15" s="59"/>
      <c r="E15" s="59"/>
      <c r="F15" s="59"/>
      <c r="H15" s="60" t="s">
        <v>53</v>
      </c>
      <c r="I15" s="38">
        <f>+I10</f>
        <v>1638449.88</v>
      </c>
      <c r="J15" s="38">
        <f t="shared" ref="J15:L15" si="5">+J10</f>
        <v>1698413.26</v>
      </c>
      <c r="K15" s="38">
        <f t="shared" si="5"/>
        <v>2346798.7000000002</v>
      </c>
      <c r="L15" s="57">
        <f t="shared" si="5"/>
        <v>2584186.7000000002</v>
      </c>
      <c r="N15" s="20" t="s">
        <v>31</v>
      </c>
      <c r="O15" s="11">
        <v>78485.339875340011</v>
      </c>
      <c r="P15" s="11">
        <v>1233.96921099</v>
      </c>
      <c r="Q15" s="11">
        <f t="shared" si="0"/>
        <v>79719.309086330017</v>
      </c>
      <c r="R15" s="52">
        <f t="shared" si="1"/>
        <v>2.0427541788231945E-2</v>
      </c>
    </row>
    <row r="16" spans="2:18" ht="15.75" thickBot="1" x14ac:dyDescent="0.3">
      <c r="B16" s="61" t="s">
        <v>72</v>
      </c>
      <c r="C16" s="62"/>
      <c r="D16" s="62"/>
      <c r="E16" s="62"/>
      <c r="F16" s="62"/>
      <c r="H16" s="55" t="s">
        <v>73</v>
      </c>
      <c r="I16" s="63">
        <f>+I14+I15</f>
        <v>2515392.88</v>
      </c>
      <c r="J16" s="63">
        <f t="shared" ref="J16:L16" si="6">+J14+J15</f>
        <v>3118413.4699999997</v>
      </c>
      <c r="K16" s="63">
        <f t="shared" si="6"/>
        <v>4028072.96</v>
      </c>
      <c r="L16" s="64">
        <f t="shared" si="6"/>
        <v>3926215.54</v>
      </c>
      <c r="N16" s="20" t="s">
        <v>32</v>
      </c>
      <c r="O16" s="11">
        <v>52677.746701459997</v>
      </c>
      <c r="P16" s="11">
        <v>945.71038604</v>
      </c>
      <c r="Q16" s="11">
        <f t="shared" si="0"/>
        <v>53623.457087499999</v>
      </c>
      <c r="R16" s="52">
        <f t="shared" si="1"/>
        <v>1.3740653588682485E-2</v>
      </c>
    </row>
    <row r="17" spans="2:19" ht="15.75" thickBot="1" x14ac:dyDescent="0.3">
      <c r="B17" s="26" t="s">
        <v>0</v>
      </c>
      <c r="C17" s="4"/>
      <c r="N17" s="20" t="s">
        <v>33</v>
      </c>
      <c r="O17" s="11">
        <v>16379.103112569999</v>
      </c>
      <c r="P17" s="11">
        <v>20.46235459</v>
      </c>
      <c r="Q17" s="11">
        <f t="shared" si="0"/>
        <v>16399.565467159999</v>
      </c>
      <c r="R17" s="52">
        <f t="shared" si="1"/>
        <v>4.2022793816046946E-3</v>
      </c>
    </row>
    <row r="18" spans="2:19" x14ac:dyDescent="0.25">
      <c r="B18" s="15"/>
      <c r="C18" s="23">
        <v>2011</v>
      </c>
      <c r="D18" s="23">
        <v>2012</v>
      </c>
      <c r="E18" s="23">
        <v>2013</v>
      </c>
      <c r="F18" s="24">
        <v>2014</v>
      </c>
      <c r="N18" s="20" t="s">
        <v>34</v>
      </c>
      <c r="O18" s="11">
        <v>3387.01401244</v>
      </c>
      <c r="P18" s="11">
        <v>357.74934500000001</v>
      </c>
      <c r="Q18" s="11">
        <f t="shared" si="0"/>
        <v>3744.7633574400002</v>
      </c>
      <c r="R18" s="52">
        <f t="shared" si="1"/>
        <v>9.5957065920259819E-4</v>
      </c>
    </row>
    <row r="19" spans="2:19" x14ac:dyDescent="0.25">
      <c r="B19" s="27" t="s">
        <v>41</v>
      </c>
      <c r="C19" s="25">
        <v>1638449.88</v>
      </c>
      <c r="D19" s="25">
        <v>1698413.26</v>
      </c>
      <c r="E19" s="25">
        <v>2346798.71</v>
      </c>
      <c r="F19" s="28">
        <v>2584186.7000000002</v>
      </c>
      <c r="N19" s="20" t="s">
        <v>35</v>
      </c>
      <c r="O19" s="11">
        <v>0.12809880000000001</v>
      </c>
      <c r="P19" s="11">
        <v>3459.0859999999998</v>
      </c>
      <c r="Q19" s="11">
        <f t="shared" si="0"/>
        <v>3459.2140987999996</v>
      </c>
      <c r="R19" s="52">
        <f t="shared" si="1"/>
        <v>8.86400564274273E-4</v>
      </c>
    </row>
    <row r="20" spans="2:19" x14ac:dyDescent="0.25">
      <c r="B20" s="27" t="s">
        <v>42</v>
      </c>
      <c r="C20" s="25">
        <v>504596.02</v>
      </c>
      <c r="D20" s="25">
        <v>642011.80000000005</v>
      </c>
      <c r="E20" s="25">
        <v>836552.25</v>
      </c>
      <c r="F20" s="28">
        <v>511404.2</v>
      </c>
      <c r="N20" s="20" t="s">
        <v>36</v>
      </c>
      <c r="O20" s="11">
        <v>0</v>
      </c>
      <c r="P20" s="11">
        <v>438.22713693999998</v>
      </c>
      <c r="Q20" s="11">
        <f t="shared" si="0"/>
        <v>438.22713693999998</v>
      </c>
      <c r="R20" s="52">
        <f t="shared" si="1"/>
        <v>1.1229278395883807E-4</v>
      </c>
    </row>
    <row r="21" spans="2:19" x14ac:dyDescent="0.25">
      <c r="B21" s="27" t="s">
        <v>43</v>
      </c>
      <c r="C21" s="25">
        <v>319263.12</v>
      </c>
      <c r="D21" s="25">
        <v>346957.5</v>
      </c>
      <c r="E21" s="25">
        <v>410202.5</v>
      </c>
      <c r="F21" s="28">
        <v>447491.7</v>
      </c>
      <c r="N21" s="20" t="s">
        <v>37</v>
      </c>
      <c r="O21" s="11">
        <v>0</v>
      </c>
      <c r="P21" s="11">
        <v>1.0410507199999999</v>
      </c>
      <c r="Q21" s="11">
        <f t="shared" si="0"/>
        <v>1.0410507199999999</v>
      </c>
      <c r="R21" s="52">
        <f t="shared" si="1"/>
        <v>2.6676231053933696E-7</v>
      </c>
    </row>
    <row r="22" spans="2:19" ht="15.75" thickBot="1" x14ac:dyDescent="0.3">
      <c r="B22" s="27" t="s">
        <v>44</v>
      </c>
      <c r="C22" s="25">
        <v>0</v>
      </c>
      <c r="D22" s="25">
        <v>25000</v>
      </c>
      <c r="E22" s="25">
        <v>40251.21</v>
      </c>
      <c r="F22" s="28">
        <v>80770.5</v>
      </c>
      <c r="N22" s="22" t="s">
        <v>38</v>
      </c>
      <c r="O22" s="21">
        <f>SUM(O4:O21)</f>
        <v>3313704.9866476818</v>
      </c>
      <c r="P22" s="21">
        <f t="shared" ref="P22:Q22" si="7">SUM(P4:P21)</f>
        <v>588835.51052830811</v>
      </c>
      <c r="Q22" s="21">
        <f t="shared" si="7"/>
        <v>3902540.4971759901</v>
      </c>
      <c r="R22" s="65">
        <f t="shared" si="1"/>
        <v>1</v>
      </c>
    </row>
    <row r="23" spans="2:19" ht="15.75" thickBot="1" x14ac:dyDescent="0.3">
      <c r="B23" s="27" t="s">
        <v>45</v>
      </c>
      <c r="C23" s="25">
        <v>16318.11</v>
      </c>
      <c r="D23" s="25">
        <v>20783.54</v>
      </c>
      <c r="E23" s="25">
        <v>14633.66</v>
      </c>
      <c r="F23" s="28">
        <v>15693.4</v>
      </c>
    </row>
    <row r="24" spans="2:19" x14ac:dyDescent="0.25">
      <c r="B24" s="27" t="s">
        <v>46</v>
      </c>
      <c r="C24" s="25">
        <v>11876.22</v>
      </c>
      <c r="D24" s="25">
        <v>12467.93</v>
      </c>
      <c r="E24" s="25">
        <v>13223.2</v>
      </c>
      <c r="F24" s="28">
        <v>6191</v>
      </c>
      <c r="N24" s="66" t="s">
        <v>74</v>
      </c>
      <c r="O24" s="67"/>
      <c r="P24" s="67"/>
      <c r="Q24" s="67"/>
      <c r="R24" s="68"/>
    </row>
    <row r="25" spans="2:19" x14ac:dyDescent="0.25">
      <c r="B25" s="27" t="s">
        <v>47</v>
      </c>
      <c r="C25" s="25">
        <v>0</v>
      </c>
      <c r="D25" s="25">
        <v>343.74</v>
      </c>
      <c r="E25" s="25">
        <v>0</v>
      </c>
      <c r="F25" s="28">
        <v>343.7</v>
      </c>
      <c r="N25" s="69" t="s">
        <v>16</v>
      </c>
      <c r="O25" s="70" t="s">
        <v>75</v>
      </c>
      <c r="P25" s="71"/>
      <c r="Q25" s="72"/>
      <c r="R25" s="73"/>
    </row>
    <row r="26" spans="2:19" ht="15.75" thickBot="1" x14ac:dyDescent="0.3">
      <c r="B26" s="29" t="s">
        <v>48</v>
      </c>
      <c r="C26" s="30">
        <f>SUM(C19:C25)</f>
        <v>2490503.35</v>
      </c>
      <c r="D26" s="30">
        <f t="shared" ref="D26:F26" si="8">SUM(D19:D25)</f>
        <v>2745977.7700000005</v>
      </c>
      <c r="E26" s="30">
        <f t="shared" si="8"/>
        <v>3661661.5300000003</v>
      </c>
      <c r="F26" s="31">
        <f t="shared" si="8"/>
        <v>3646081.2000000007</v>
      </c>
      <c r="N26" s="74"/>
      <c r="O26" s="75" t="s">
        <v>17</v>
      </c>
      <c r="P26" s="75" t="s">
        <v>18</v>
      </c>
      <c r="Q26" s="75" t="s">
        <v>54</v>
      </c>
      <c r="R26" s="76" t="s">
        <v>69</v>
      </c>
    </row>
    <row r="27" spans="2:19" x14ac:dyDescent="0.25">
      <c r="N27" s="77" t="s">
        <v>22</v>
      </c>
      <c r="O27" s="33">
        <v>450525.01029314002</v>
      </c>
      <c r="P27" s="33">
        <v>0.71052515999999999</v>
      </c>
      <c r="Q27" s="33">
        <v>450525.72081829997</v>
      </c>
      <c r="R27" s="78">
        <f>+Q27/$Q$45</f>
        <v>0.33570496458315729</v>
      </c>
    </row>
    <row r="28" spans="2:19" ht="15.75" thickBot="1" x14ac:dyDescent="0.3">
      <c r="B28" s="47" t="s">
        <v>76</v>
      </c>
      <c r="C28" s="48"/>
      <c r="D28" s="48"/>
      <c r="E28" s="48"/>
      <c r="F28" s="48"/>
      <c r="N28" s="77" t="s">
        <v>20</v>
      </c>
      <c r="O28" s="33">
        <v>3752.4088750100004</v>
      </c>
      <c r="P28" s="33">
        <v>246317.87404462002</v>
      </c>
      <c r="Q28" s="33">
        <v>250070.28291963003</v>
      </c>
      <c r="R28" s="78">
        <f t="shared" ref="R28:R44" si="9">+Q28/$Q$45</f>
        <v>0.18633749770901992</v>
      </c>
    </row>
    <row r="29" spans="2:19" ht="15.75" customHeight="1" x14ac:dyDescent="0.25">
      <c r="B29" s="32"/>
      <c r="C29" s="9">
        <v>2011</v>
      </c>
      <c r="D29" s="9">
        <v>2012</v>
      </c>
      <c r="E29" s="9">
        <v>2013</v>
      </c>
      <c r="F29" s="10">
        <v>2014</v>
      </c>
      <c r="N29" s="77" t="s">
        <v>23</v>
      </c>
      <c r="O29" s="33">
        <v>192082.10584084003</v>
      </c>
      <c r="P29" s="33">
        <v>6.6740000000000001E-5</v>
      </c>
      <c r="Q29" s="33">
        <v>192082.10590758003</v>
      </c>
      <c r="R29" s="78">
        <f t="shared" si="9"/>
        <v>0.14312815801868237</v>
      </c>
    </row>
    <row r="30" spans="2:19" x14ac:dyDescent="0.25">
      <c r="B30" s="27" t="s">
        <v>41</v>
      </c>
      <c r="C30" s="2">
        <v>2526908.98</v>
      </c>
      <c r="D30" s="2">
        <v>3145769.9</v>
      </c>
      <c r="E30" s="2">
        <v>4050831.3899999997</v>
      </c>
      <c r="F30" s="3">
        <v>3951467.5</v>
      </c>
      <c r="N30" s="77" t="s">
        <v>25</v>
      </c>
      <c r="O30" s="33">
        <v>132169.58762311999</v>
      </c>
      <c r="P30" s="33">
        <v>0</v>
      </c>
      <c r="Q30" s="33">
        <v>132169.58762311999</v>
      </c>
      <c r="R30" s="78">
        <f t="shared" si="9"/>
        <v>9.8484913694605047E-2</v>
      </c>
      <c r="S30" s="34"/>
    </row>
    <row r="31" spans="2:19" x14ac:dyDescent="0.25">
      <c r="B31" s="27" t="s">
        <v>42</v>
      </c>
      <c r="C31" s="2">
        <v>683068.97</v>
      </c>
      <c r="D31" s="2">
        <v>888643.65</v>
      </c>
      <c r="E31" s="2">
        <v>1117261.51</v>
      </c>
      <c r="F31" s="3">
        <v>1180534.3999999999</v>
      </c>
      <c r="N31" s="77" t="s">
        <v>28</v>
      </c>
      <c r="O31" s="33">
        <v>12207.32257133</v>
      </c>
      <c r="P31" s="33">
        <v>97495.526651189997</v>
      </c>
      <c r="Q31" s="33">
        <v>109702.84922252</v>
      </c>
      <c r="R31" s="78">
        <f t="shared" si="9"/>
        <v>8.1744036824415653E-2</v>
      </c>
      <c r="S31" s="34"/>
    </row>
    <row r="32" spans="2:19" x14ac:dyDescent="0.25">
      <c r="B32" s="27" t="s">
        <v>43</v>
      </c>
      <c r="C32" s="2">
        <v>687908.75</v>
      </c>
      <c r="D32" s="2">
        <v>976229.9</v>
      </c>
      <c r="E32" s="2">
        <v>938737.23</v>
      </c>
      <c r="F32" s="3">
        <v>1043407.1000000001</v>
      </c>
      <c r="N32" s="77" t="s">
        <v>21</v>
      </c>
      <c r="O32" s="33">
        <v>58009.634783220004</v>
      </c>
      <c r="P32" s="33">
        <v>13005.42148753</v>
      </c>
      <c r="Q32" s="33">
        <v>71015.056270750007</v>
      </c>
      <c r="R32" s="78">
        <f t="shared" si="9"/>
        <v>5.2916195121871692E-2</v>
      </c>
      <c r="S32" s="34"/>
    </row>
    <row r="33" spans="2:19" x14ac:dyDescent="0.25">
      <c r="B33" s="27" t="s">
        <v>45</v>
      </c>
      <c r="C33" s="2">
        <v>922822.74</v>
      </c>
      <c r="D33" s="2">
        <v>1098741.54</v>
      </c>
      <c r="E33" s="2">
        <v>1065146.94</v>
      </c>
      <c r="F33" s="3">
        <v>978765.02</v>
      </c>
      <c r="N33" s="77" t="s">
        <v>24</v>
      </c>
      <c r="O33" s="33">
        <v>46708.769273990009</v>
      </c>
      <c r="P33" s="33">
        <v>20.31436965</v>
      </c>
      <c r="Q33" s="33">
        <v>46729.083643640006</v>
      </c>
      <c r="R33" s="78">
        <f t="shared" si="9"/>
        <v>3.4819733135543464E-2</v>
      </c>
      <c r="S33" s="34"/>
    </row>
    <row r="34" spans="2:19" ht="15.75" customHeight="1" x14ac:dyDescent="0.25">
      <c r="B34" s="27" t="s">
        <v>46</v>
      </c>
      <c r="C34" s="2">
        <v>162441.22</v>
      </c>
      <c r="D34" s="2">
        <v>205573.3</v>
      </c>
      <c r="E34" s="2">
        <v>206578.32</v>
      </c>
      <c r="F34" s="3">
        <v>226198.39</v>
      </c>
      <c r="N34" s="77" t="s">
        <v>26</v>
      </c>
      <c r="O34" s="33">
        <v>43983.74791821</v>
      </c>
      <c r="P34" s="33">
        <v>8.2266969999999995E-2</v>
      </c>
      <c r="Q34" s="33">
        <v>43983.830185179999</v>
      </c>
      <c r="R34" s="78">
        <f t="shared" si="9"/>
        <v>3.2774133578274696E-2</v>
      </c>
      <c r="S34" s="34"/>
    </row>
    <row r="35" spans="2:19" x14ac:dyDescent="0.25">
      <c r="B35" s="27" t="s">
        <v>44</v>
      </c>
      <c r="C35" s="2">
        <v>34956.300000000003</v>
      </c>
      <c r="D35" s="2">
        <v>49119.8</v>
      </c>
      <c r="E35" s="2">
        <v>72563.91</v>
      </c>
      <c r="F35" s="3">
        <v>111269.7</v>
      </c>
      <c r="N35" s="77" t="s">
        <v>27</v>
      </c>
      <c r="O35" s="33">
        <v>26317.619828439994</v>
      </c>
      <c r="P35" s="33">
        <v>20.404159480000001</v>
      </c>
      <c r="Q35" s="33">
        <v>26338.023987919994</v>
      </c>
      <c r="R35" s="78">
        <f t="shared" si="9"/>
        <v>1.9625528580245005E-2</v>
      </c>
      <c r="S35" s="34"/>
    </row>
    <row r="36" spans="2:19" x14ac:dyDescent="0.25">
      <c r="B36" s="27" t="s">
        <v>47</v>
      </c>
      <c r="C36" s="2">
        <v>95066.7</v>
      </c>
      <c r="D36" s="2">
        <v>41296</v>
      </c>
      <c r="E36" s="2">
        <v>39961.32</v>
      </c>
      <c r="F36" s="3">
        <v>27066.36</v>
      </c>
      <c r="N36" s="77" t="s">
        <v>32</v>
      </c>
      <c r="O36" s="33">
        <v>13586.308900450002</v>
      </c>
      <c r="P36" s="33">
        <v>0</v>
      </c>
      <c r="Q36" s="33">
        <v>13586.308900450002</v>
      </c>
      <c r="R36" s="78">
        <f t="shared" si="9"/>
        <v>1.0123709119109052E-2</v>
      </c>
      <c r="S36" s="34"/>
    </row>
    <row r="37" spans="2:19" x14ac:dyDescent="0.25">
      <c r="B37" s="1" t="s">
        <v>49</v>
      </c>
      <c r="C37" s="2">
        <v>14736.3</v>
      </c>
      <c r="D37" s="2">
        <v>12380.07</v>
      </c>
      <c r="E37" s="2">
        <v>17977.580000000002</v>
      </c>
      <c r="F37" s="3">
        <v>14680.87</v>
      </c>
      <c r="N37" s="77" t="s">
        <v>30</v>
      </c>
      <c r="O37" s="33">
        <v>4503.3898944900002</v>
      </c>
      <c r="P37" s="33">
        <v>0.4130355</v>
      </c>
      <c r="Q37" s="33">
        <v>4503.8029299899999</v>
      </c>
      <c r="R37" s="78">
        <f t="shared" si="9"/>
        <v>3.3559660042397268E-3</v>
      </c>
      <c r="S37" s="34"/>
    </row>
    <row r="38" spans="2:19" x14ac:dyDescent="0.25">
      <c r="B38" s="1" t="s">
        <v>50</v>
      </c>
      <c r="C38" s="2">
        <v>4975.5</v>
      </c>
      <c r="D38" s="2">
        <v>6395.1</v>
      </c>
      <c r="E38" s="2">
        <v>7821.06</v>
      </c>
      <c r="F38" s="3">
        <v>8548.7000000000007</v>
      </c>
      <c r="N38" s="77" t="s">
        <v>39</v>
      </c>
      <c r="O38" s="33">
        <v>0</v>
      </c>
      <c r="P38" s="33">
        <v>438.22713693999998</v>
      </c>
      <c r="Q38" s="33">
        <v>438.22713693999998</v>
      </c>
      <c r="R38" s="78">
        <f t="shared" si="9"/>
        <v>3.2654079154151907E-4</v>
      </c>
      <c r="S38" s="34"/>
    </row>
    <row r="39" spans="2:19" x14ac:dyDescent="0.25">
      <c r="B39" s="1" t="s">
        <v>51</v>
      </c>
      <c r="C39" s="2">
        <v>1808.1</v>
      </c>
      <c r="D39" s="2">
        <v>2659.4</v>
      </c>
      <c r="E39" s="2">
        <v>3648.9</v>
      </c>
      <c r="F39" s="3">
        <v>6775.22</v>
      </c>
      <c r="N39" s="77" t="s">
        <v>31</v>
      </c>
      <c r="O39" s="33">
        <v>0.45072245</v>
      </c>
      <c r="P39" s="33">
        <v>385.33187899000001</v>
      </c>
      <c r="Q39" s="33">
        <v>385.78260144000001</v>
      </c>
      <c r="R39" s="78">
        <f t="shared" si="9"/>
        <v>2.8746224370493903E-4</v>
      </c>
      <c r="S39" s="34"/>
    </row>
    <row r="40" spans="2:19" ht="15.75" thickBot="1" x14ac:dyDescent="0.3">
      <c r="B40" s="12" t="s">
        <v>48</v>
      </c>
      <c r="C40" s="13">
        <f>SUM(C30:C39)</f>
        <v>5134693.5599999996</v>
      </c>
      <c r="D40" s="13">
        <f>SUM(D30:D39)</f>
        <v>6426808.6600000001</v>
      </c>
      <c r="E40" s="13">
        <f>SUM(E30:E39)</f>
        <v>7520528.1599999992</v>
      </c>
      <c r="F40" s="14">
        <f>SUM(F30:F39)</f>
        <v>7548713.2599999998</v>
      </c>
      <c r="N40" s="77" t="s">
        <v>29</v>
      </c>
      <c r="O40" s="33">
        <v>305.28270951999997</v>
      </c>
      <c r="P40" s="33">
        <v>9.1099999999999992E-6</v>
      </c>
      <c r="Q40" s="33">
        <v>305.28271862999998</v>
      </c>
      <c r="R40" s="78">
        <f t="shared" si="9"/>
        <v>2.2747852011509675E-4</v>
      </c>
      <c r="S40" s="34"/>
    </row>
    <row r="41" spans="2:19" x14ac:dyDescent="0.25">
      <c r="F41" s="79"/>
      <c r="N41" s="77" t="s">
        <v>34</v>
      </c>
      <c r="O41" s="33">
        <v>171.49357259000001</v>
      </c>
      <c r="P41" s="33">
        <v>0</v>
      </c>
      <c r="Q41" s="33">
        <v>171.49357259000001</v>
      </c>
      <c r="R41" s="78">
        <f t="shared" si="9"/>
        <v>1.2778680783862267E-4</v>
      </c>
      <c r="S41" s="34"/>
    </row>
    <row r="42" spans="2:19" x14ac:dyDescent="0.25">
      <c r="N42" s="77" t="s">
        <v>33</v>
      </c>
      <c r="O42" s="33">
        <v>4.0236999999999998E-4</v>
      </c>
      <c r="P42" s="33">
        <v>20.46235459</v>
      </c>
      <c r="Q42" s="33">
        <v>20.162756959999999</v>
      </c>
      <c r="R42" s="78">
        <f t="shared" si="9"/>
        <v>1.5024086968578393E-5</v>
      </c>
      <c r="S42" s="34"/>
    </row>
    <row r="43" spans="2:19" x14ac:dyDescent="0.25">
      <c r="N43" s="77" t="s">
        <v>37</v>
      </c>
      <c r="O43" s="33">
        <v>0</v>
      </c>
      <c r="P43" s="33">
        <v>1.0410507199999999</v>
      </c>
      <c r="Q43" s="33">
        <v>1.0410507199999999</v>
      </c>
      <c r="R43" s="78">
        <f t="shared" si="9"/>
        <v>7.757290625984489E-7</v>
      </c>
      <c r="S43" s="34"/>
    </row>
    <row r="44" spans="2:19" x14ac:dyDescent="0.25">
      <c r="N44" s="77" t="s">
        <v>35</v>
      </c>
      <c r="O44" s="33">
        <v>0.12809880000000001</v>
      </c>
      <c r="P44" s="33">
        <v>0</v>
      </c>
      <c r="Q44" s="33">
        <v>0.12809880000000001</v>
      </c>
      <c r="R44" s="78">
        <f t="shared" si="9"/>
        <v>9.5451604936199662E-8</v>
      </c>
      <c r="S44" s="34"/>
    </row>
    <row r="45" spans="2:19" ht="15.75" thickBot="1" x14ac:dyDescent="0.3">
      <c r="N45" s="80" t="s">
        <v>77</v>
      </c>
      <c r="O45" s="81">
        <f>SUM(O27:O44)</f>
        <v>984323.26130797016</v>
      </c>
      <c r="P45" s="81">
        <f t="shared" ref="P45:Q45" si="10">SUM(P27:P44)</f>
        <v>357705.80903719005</v>
      </c>
      <c r="Q45" s="81">
        <f t="shared" si="10"/>
        <v>1342028.7703451598</v>
      </c>
      <c r="R45" s="82">
        <f>+Q45/$Q$45</f>
        <v>1</v>
      </c>
      <c r="S45" s="34"/>
    </row>
    <row r="46" spans="2:19" ht="15.75" thickBot="1" x14ac:dyDescent="0.3">
      <c r="S46" s="34"/>
    </row>
    <row r="47" spans="2:19" x14ac:dyDescent="0.25">
      <c r="N47" s="66" t="s">
        <v>56</v>
      </c>
      <c r="O47" s="67"/>
      <c r="P47" s="67"/>
      <c r="Q47" s="67"/>
      <c r="R47" s="68"/>
      <c r="S47" s="34"/>
    </row>
    <row r="48" spans="2:19" x14ac:dyDescent="0.25">
      <c r="N48" s="83" t="s">
        <v>57</v>
      </c>
      <c r="O48" s="84" t="s">
        <v>58</v>
      </c>
      <c r="P48" s="84" t="s">
        <v>59</v>
      </c>
      <c r="Q48" s="84" t="s">
        <v>52</v>
      </c>
      <c r="R48" s="73" t="s">
        <v>60</v>
      </c>
      <c r="S48" s="34"/>
    </row>
    <row r="49" spans="14:19" x14ac:dyDescent="0.25">
      <c r="N49" s="35" t="s">
        <v>20</v>
      </c>
      <c r="O49" s="36" t="s">
        <v>61</v>
      </c>
      <c r="P49" s="37">
        <v>10</v>
      </c>
      <c r="Q49" s="33">
        <v>500683.8</v>
      </c>
      <c r="R49" s="85">
        <f>+Q49/$Q$64</f>
        <v>0.19374908270245381</v>
      </c>
      <c r="S49" s="34"/>
    </row>
    <row r="50" spans="14:19" x14ac:dyDescent="0.25">
      <c r="N50" s="35" t="s">
        <v>24</v>
      </c>
      <c r="O50" s="36" t="s">
        <v>61</v>
      </c>
      <c r="P50" s="37">
        <v>8</v>
      </c>
      <c r="Q50" s="33">
        <v>399163.15</v>
      </c>
      <c r="R50" s="85">
        <f t="shared" ref="R50:R64" si="11">+Q50/$Q$64</f>
        <v>0.15446374370635116</v>
      </c>
      <c r="S50" s="34"/>
    </row>
    <row r="51" spans="14:19" x14ac:dyDescent="0.25">
      <c r="N51" s="35" t="s">
        <v>62</v>
      </c>
      <c r="O51" s="36" t="s">
        <v>61</v>
      </c>
      <c r="P51" s="37">
        <v>8</v>
      </c>
      <c r="Q51" s="38">
        <v>258493.74</v>
      </c>
      <c r="R51" s="85">
        <f t="shared" si="11"/>
        <v>0.1000290502894773</v>
      </c>
      <c r="S51" s="34"/>
    </row>
    <row r="52" spans="14:19" x14ac:dyDescent="0.25">
      <c r="N52" s="35" t="s">
        <v>34</v>
      </c>
      <c r="O52" s="36" t="s">
        <v>61</v>
      </c>
      <c r="P52" s="37">
        <v>6</v>
      </c>
      <c r="Q52" s="33">
        <v>253178.18968800001</v>
      </c>
      <c r="R52" s="85">
        <f t="shared" si="11"/>
        <v>9.7972097384252999E-2</v>
      </c>
      <c r="S52" s="34"/>
    </row>
    <row r="53" spans="14:19" x14ac:dyDescent="0.25">
      <c r="N53" s="35" t="s">
        <v>63</v>
      </c>
      <c r="O53" s="36" t="s">
        <v>61</v>
      </c>
      <c r="P53" s="37">
        <v>5</v>
      </c>
      <c r="Q53" s="38">
        <v>232400</v>
      </c>
      <c r="R53" s="85">
        <f t="shared" si="11"/>
        <v>8.9931583206906765E-2</v>
      </c>
    </row>
    <row r="54" spans="14:19" x14ac:dyDescent="0.25">
      <c r="N54" s="35" t="s">
        <v>22</v>
      </c>
      <c r="O54" s="36" t="s">
        <v>61</v>
      </c>
      <c r="P54" s="37">
        <v>4</v>
      </c>
      <c r="Q54" s="33">
        <v>221046.65</v>
      </c>
      <c r="R54" s="85">
        <f t="shared" si="11"/>
        <v>8.5538189316191893E-2</v>
      </c>
    </row>
    <row r="55" spans="14:19" x14ac:dyDescent="0.25">
      <c r="N55" s="35" t="s">
        <v>21</v>
      </c>
      <c r="O55" s="36" t="s">
        <v>61</v>
      </c>
      <c r="P55" s="37">
        <v>6</v>
      </c>
      <c r="Q55" s="33">
        <v>167853.46743700001</v>
      </c>
      <c r="R55" s="85">
        <f t="shared" si="11"/>
        <v>6.4954079489579958E-2</v>
      </c>
      <c r="S55" s="4"/>
    </row>
    <row r="56" spans="14:19" x14ac:dyDescent="0.25">
      <c r="N56" s="35" t="s">
        <v>30</v>
      </c>
      <c r="O56" s="36" t="s">
        <v>61</v>
      </c>
      <c r="P56" s="37">
        <v>3</v>
      </c>
      <c r="Q56" s="33">
        <v>131313.20403299999</v>
      </c>
      <c r="R56" s="85">
        <f t="shared" si="11"/>
        <v>5.0814132248964132E-2</v>
      </c>
    </row>
    <row r="57" spans="14:19" x14ac:dyDescent="0.25">
      <c r="N57" s="35" t="s">
        <v>25</v>
      </c>
      <c r="O57" s="36" t="s">
        <v>61</v>
      </c>
      <c r="P57" s="37">
        <v>3</v>
      </c>
      <c r="Q57" s="33">
        <v>118224.341378</v>
      </c>
      <c r="R57" s="85">
        <f t="shared" si="11"/>
        <v>4.5749148854205494E-2</v>
      </c>
    </row>
    <row r="58" spans="14:19" x14ac:dyDescent="0.25">
      <c r="N58" s="35" t="s">
        <v>31</v>
      </c>
      <c r="O58" s="36" t="s">
        <v>61</v>
      </c>
      <c r="P58" s="37">
        <v>3</v>
      </c>
      <c r="Q58" s="33">
        <v>85956.25</v>
      </c>
      <c r="R58" s="85">
        <f t="shared" si="11"/>
        <v>3.3262399522498619E-2</v>
      </c>
    </row>
    <row r="59" spans="14:19" x14ac:dyDescent="0.25">
      <c r="N59" s="35" t="s">
        <v>27</v>
      </c>
      <c r="O59" s="36" t="s">
        <v>61</v>
      </c>
      <c r="P59" s="37">
        <v>2</v>
      </c>
      <c r="Q59" s="33">
        <v>65326.445</v>
      </c>
      <c r="R59" s="85">
        <f t="shared" si="11"/>
        <v>2.5279305611570217E-2</v>
      </c>
    </row>
    <row r="60" spans="14:19" x14ac:dyDescent="0.25">
      <c r="N60" s="35" t="s">
        <v>64</v>
      </c>
      <c r="O60" s="36" t="s">
        <v>61</v>
      </c>
      <c r="P60" s="37">
        <v>4</v>
      </c>
      <c r="Q60" s="33">
        <v>60263.38</v>
      </c>
      <c r="R60" s="85">
        <f t="shared" si="11"/>
        <v>2.3320056681581072E-2</v>
      </c>
    </row>
    <row r="61" spans="14:19" x14ac:dyDescent="0.25">
      <c r="N61" s="35" t="s">
        <v>28</v>
      </c>
      <c r="O61" s="36" t="s">
        <v>61</v>
      </c>
      <c r="P61" s="37">
        <v>2</v>
      </c>
      <c r="Q61" s="33">
        <v>59841.746450999999</v>
      </c>
      <c r="R61" s="85">
        <f t="shared" si="11"/>
        <v>2.315689759124236E-2</v>
      </c>
    </row>
    <row r="62" spans="14:19" x14ac:dyDescent="0.25">
      <c r="N62" s="35" t="s">
        <v>65</v>
      </c>
      <c r="O62" s="36" t="s">
        <v>61</v>
      </c>
      <c r="P62" s="37">
        <v>9</v>
      </c>
      <c r="Q62" s="38">
        <v>28401.133999999998</v>
      </c>
      <c r="R62" s="85">
        <f t="shared" si="11"/>
        <v>1.099035690831114E-2</v>
      </c>
    </row>
    <row r="63" spans="14:19" x14ac:dyDescent="0.25">
      <c r="N63" s="35" t="s">
        <v>39</v>
      </c>
      <c r="O63" s="39" t="s">
        <v>66</v>
      </c>
      <c r="P63" s="37">
        <v>1</v>
      </c>
      <c r="Q63" s="33">
        <v>2041.1883</v>
      </c>
      <c r="R63" s="85">
        <f t="shared" si="11"/>
        <v>7.8987648641314361E-4</v>
      </c>
    </row>
    <row r="64" spans="14:19" ht="15.75" thickBot="1" x14ac:dyDescent="0.3">
      <c r="N64" s="40" t="s">
        <v>54</v>
      </c>
      <c r="O64" s="41"/>
      <c r="P64" s="42">
        <f>SUM(P49:P63)</f>
        <v>74</v>
      </c>
      <c r="Q64" s="43">
        <v>2584186.6862869998</v>
      </c>
      <c r="R64" s="86">
        <f t="shared" si="11"/>
        <v>1</v>
      </c>
    </row>
  </sheetData>
  <mergeCells count="11">
    <mergeCell ref="B28:F28"/>
    <mergeCell ref="N47:R47"/>
    <mergeCell ref="H12:L12"/>
    <mergeCell ref="B16:F16"/>
    <mergeCell ref="N24:R24"/>
    <mergeCell ref="N25:N26"/>
    <mergeCell ref="O25:Q25"/>
    <mergeCell ref="B2:C2"/>
    <mergeCell ref="H2:L2"/>
    <mergeCell ref="N2:R2"/>
    <mergeCell ref="H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iNVER. FRAS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AUGUSTO AGUIRRE GOMEZ</dc:creator>
  <cp:lastModifiedBy>FERNANDO AUGUSTO AGUIRRE GOMEZ</cp:lastModifiedBy>
  <dcterms:created xsi:type="dcterms:W3CDTF">2015-04-22T12:33:00Z</dcterms:created>
  <dcterms:modified xsi:type="dcterms:W3CDTF">2015-04-22T17:39:17Z</dcterms:modified>
</cp:coreProperties>
</file>